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5" windowWidth="27495" windowHeight="7650"/>
  </bookViews>
  <sheets>
    <sheet name="отчетный период - 10.2023" sheetId="3" r:id="rId1"/>
  </sheets>
  <definedNames>
    <definedName name="_xlnm._FilterDatabase" localSheetId="0" hidden="1">'отчетный период - 10.2023'!$A$8:$W$20</definedName>
    <definedName name="_xlnm.Print_Area" localSheetId="0">'отчетный период - 10.2023'!$A$1:$W$20</definedName>
  </definedNames>
  <calcPr calcId="162913" iterate="1"/>
</workbook>
</file>

<file path=xl/calcChain.xml><?xml version="1.0" encoding="utf-8"?>
<calcChain xmlns="http://schemas.openxmlformats.org/spreadsheetml/2006/main">
  <c r="T17" i="3" l="1"/>
  <c r="Q20" i="3"/>
  <c r="P19" i="3" l="1"/>
  <c r="P36" i="3" l="1"/>
  <c r="P37" i="3"/>
  <c r="Q36" i="3" l="1"/>
  <c r="R36" i="3"/>
  <c r="S36" i="3"/>
  <c r="Q37" i="3"/>
  <c r="R37" i="3"/>
  <c r="S37" i="3"/>
  <c r="G20" i="3" l="1"/>
  <c r="J17" i="3"/>
  <c r="P20" i="3" l="1"/>
  <c r="P25" i="3" l="1"/>
  <c r="S23" i="3"/>
  <c r="R23" i="3"/>
  <c r="Q23" i="3"/>
  <c r="P23" i="3"/>
  <c r="H23" i="3"/>
  <c r="I23" i="3"/>
  <c r="G23" i="3"/>
  <c r="R20" i="3"/>
  <c r="S20" i="3"/>
  <c r="H20" i="3"/>
  <c r="I20" i="3"/>
  <c r="T15" i="3"/>
  <c r="J15" i="3"/>
  <c r="T16" i="3"/>
  <c r="T14" i="3"/>
  <c r="J16" i="3"/>
  <c r="J11" i="3"/>
  <c r="J12" i="3"/>
  <c r="J14" i="3"/>
  <c r="J23" i="3" l="1"/>
  <c r="T12" i="3" l="1"/>
  <c r="Q25" i="3"/>
  <c r="R25" i="3"/>
  <c r="S25" i="3"/>
  <c r="H25" i="3"/>
  <c r="I25" i="3"/>
  <c r="G25" i="3"/>
  <c r="T18" i="3" l="1"/>
  <c r="T19" i="3"/>
  <c r="T25" i="3" l="1"/>
  <c r="J18" i="3"/>
  <c r="J20" i="3" s="1"/>
  <c r="J25" i="3" l="1"/>
  <c r="T13" i="3"/>
  <c r="T37" i="3" s="1"/>
  <c r="T11" i="3" l="1"/>
  <c r="T36" i="3" s="1"/>
  <c r="T20" i="3" l="1"/>
  <c r="T23" i="3"/>
</calcChain>
</file>

<file path=xl/sharedStrings.xml><?xml version="1.0" encoding="utf-8"?>
<sst xmlns="http://schemas.openxmlformats.org/spreadsheetml/2006/main" count="102" uniqueCount="80">
  <si>
    <t>№ п/п</t>
  </si>
  <si>
    <t>Муниципальное образование</t>
  </si>
  <si>
    <t>Мероприятие</t>
  </si>
  <si>
    <t>Объект (адрес, учреждение и т.п.)</t>
  </si>
  <si>
    <t>Сумма бюджетных ассигнований на реализацию мероприятия в текущем году, тыс. рублей</t>
  </si>
  <si>
    <t>федеральный бюджет</t>
  </si>
  <si>
    <t>областной бюджет</t>
  </si>
  <si>
    <t>местный бюджет</t>
  </si>
  <si>
    <t>Всего (7+8+9)</t>
  </si>
  <si>
    <t>Код национального проекта</t>
  </si>
  <si>
    <t>Код регионального проекта</t>
  </si>
  <si>
    <t>Реквизиты и данные контракта (договора)</t>
  </si>
  <si>
    <t>№</t>
  </si>
  <si>
    <t>дата заключения</t>
  </si>
  <si>
    <t>Наименование (ФИО) подрядчика</t>
  </si>
  <si>
    <t>Дата выполнения работ (оказния услуг) в соответствии с заключенным контрактом</t>
  </si>
  <si>
    <t>Сумма контракта, тыс. рублей</t>
  </si>
  <si>
    <t>Кассовый расход на отчетную дату, тыс. рублей</t>
  </si>
  <si>
    <t>Всего (17+18+19)</t>
  </si>
  <si>
    <t>Фактическая дата завершения выполнения работ (оказания услуг) по контракту</t>
  </si>
  <si>
    <t>Примечания</t>
  </si>
  <si>
    <t>Дата выполнения мероприятия в соответствии с соглашением с ОИВ</t>
  </si>
  <si>
    <t>Информация о рисках</t>
  </si>
  <si>
    <t>1. В формате электронных таблиц Excel представляется следующая информация:</t>
  </si>
  <si>
    <t>Е</t>
  </si>
  <si>
    <t>Е2</t>
  </si>
  <si>
    <t>Бузулукский район</t>
  </si>
  <si>
    <t>F</t>
  </si>
  <si>
    <t>F5</t>
  </si>
  <si>
    <t>Приложекние</t>
  </si>
  <si>
    <t>к письму финансового отдела</t>
  </si>
  <si>
    <t>СП</t>
  </si>
  <si>
    <t>РОО</t>
  </si>
  <si>
    <t>EВ</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</si>
  <si>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резервного фонда Правительства Российской Федерации </t>
  </si>
  <si>
    <t>оплата советникам директоров по воспитанию на основании трудовых договоров</t>
  </si>
  <si>
    <t xml:space="preserve"> МОАУ "Боровая СОШ" Бузулукского района</t>
  </si>
  <si>
    <t>(Создание новых мест в общеобразовательных организациях, расположенных в сельской местности и поселках городского типа) Строительство здания корпуса №2 МОАУ "Боровая СОШ" Бузулукского района</t>
  </si>
  <si>
    <t>(Капитальные вложения в объекты муниципальной собственности на создание новых мест в общеобразовательных организациях, расположенных в сельской местности и поселках городского типа) Строительство здания (составление ПСД ) корпуса №2 МОАУ "Боровая СОШ" Бузулукского района</t>
  </si>
  <si>
    <t>2022.122402</t>
  </si>
  <si>
    <t>01.08.2022г</t>
  </si>
  <si>
    <t>Общество с ограниченной ответственностью «СтройТехЭксперт»</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</si>
  <si>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</si>
  <si>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Е1</t>
  </si>
  <si>
    <t>Проведение капитального ремонта и обновление материально-технической базы для занятий физической культурой и спортом в общеобразовательных организациях, расположенных в сельской местности и городах с численностью населения до 250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</si>
  <si>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</si>
  <si>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Оренбургская область, Бузулукский район, с.Палимовка  </t>
  </si>
  <si>
    <t>Администрация МО Палимовский сельсовет Бузулукского района Оренбургской области</t>
  </si>
  <si>
    <t>Реконструкция водозаборной скважины с установкой системы водоочистки в с. Палимовка Палимовского сельсовета Бузулукского района Оренбургской области</t>
  </si>
  <si>
    <t>01.11.2023г</t>
  </si>
  <si>
    <t xml:space="preserve"> МОАУ "Боровая СОШ" Бузулукского района </t>
  </si>
  <si>
    <t>-</t>
  </si>
  <si>
    <t>Ф.2023.1</t>
  </si>
  <si>
    <t>ООО "Итеркаскад"</t>
  </si>
  <si>
    <t>14.04.2023г.-31.08.2023г.</t>
  </si>
  <si>
    <t>17.03.2023г.</t>
  </si>
  <si>
    <t>1-СК</t>
  </si>
  <si>
    <t>24.03.2023г.</t>
  </si>
  <si>
    <t>ФБУ "РосСтройКонтроль"</t>
  </si>
  <si>
    <t>A</t>
  </si>
  <si>
    <t>A1</t>
  </si>
  <si>
    <t xml:space="preserve">
МБУК "ЦКС Бузулукского района".</t>
  </si>
  <si>
    <t>Поддержка отрасли культуры. Обеспечение муниципальных учреждений культуры специализированным
автотранспортом для обслуживания населения. Приобретение передвижных многофункциональныхкультурных центров (автоклубы) для обслуживания сельского населения субъектов Российской Федерации.</t>
  </si>
  <si>
    <t>2023.009058</t>
  </si>
  <si>
    <t>Индивидуальный предприниматель Никитин Андрей Александрович</t>
  </si>
  <si>
    <t xml:space="preserve">с 01 июня 2023г. по 31 июля 2023г. </t>
  </si>
  <si>
    <t>Ф.2023.3</t>
  </si>
  <si>
    <t>13.06.2023г.</t>
  </si>
  <si>
    <t>ООО "Аспект"</t>
  </si>
  <si>
    <t>60 рабочих дней с момента подписания контракта</t>
  </si>
  <si>
    <t>31.05.2023г.,               30.06.2023г.,                     31.07.2023г.,                             31.08.2023г.</t>
  </si>
  <si>
    <t>26.09.2023г</t>
  </si>
  <si>
    <t>Заключен контракт №1-СК от 24.03.2023г с ФБУ "РосСтройКонтроль" на сумму 421,72 т.руб. Выставлены и оплачены промежуточные акта приемки услуг от 31.05.2023г №б/н, от 30.06.2023г №б/н, от 31.07.2023г №б/н и от 31.08.2023г №б/н  на сумму 421,72т.руб.</t>
  </si>
  <si>
    <t>По итогам электронного аукциона на проведение работ заключен контракт № Ф.2023.1 от 17.03.2023г с ООО "ИНТЕРКАСКАД" на сумму 20 100,37т.руб. Подписано допсоглашение №1 от 21.06.2023г на авансирование 30% в течение 7 рабочих дней с момента выставления счета на авансовый платеж. Выставлен и оплачен счет на авансовый платеж от 21.06.2023г в сумме 6 030,11т.руб.Подписано допсоглашение №2 от 15.09.2023г на уменьшение цены контракта до 19 123,36т.руб. Акт о приемке выполненных работ №257 от 18.09.2023г подписан в ЕИС "Закупки" 26.09.2023г. Оплата произведена в полном объеме.</t>
  </si>
  <si>
    <t>1) По итогам открытого конкурса в электронной форме заключен контракт № 2023.009058 от 04» апреля 2023 г. на выполнение работ «Капитальный ремонт спортивного зала МОБУ "Красногвардейская средняя общеобразовательная школа имени Марченко А.А." по адресу: Оренбургская область, Бузулукский район, п. Красногвардеец, ул. Советская, д. 9» с ИП Никиктиным А.А.,  на сумму 2 349 000 руб. Срок выполнения работ: с 01 июня 2023г. по 31 июля 2023г. (включительно).Заказчик осуществляет оплату выполненных работ в течение 7 (семи) рабочих дней с даты подписания сторонами документа о приемки. 26.09.2023 в ЕИС Закупки подписан Акт о приемке выполненных работ №  10  от  07.09.2023г. на сумму 2349000 руб. Оплата произведена в полном объеме.                                                                                        2) Заключен контракт № 52/23 от 18 июля 2023г. на выполнение работ «Капитальный ремонт спортивного зала МОБУ "Красногвардейская средняя общеобразовательная школа имени Марченко А.А." по адресу: Оренбургская область, Бузулукский район, п. Красногвардеец, ул. Советская, д. 9» с ИП Никиктиным А.А.,  на сумму 42 655,56 руб. Срок выполнения работ: с 18 июля 2023г. по 10 августа 2023г. Подписан акт о приемке выполненных работ №1 от 15.09.2023г. на сумму 42700,0 руб. (44,44 руб. за счет МБ сверх соглашения). Оплата произведена в полном объеме.</t>
  </si>
  <si>
    <t>07.09.2023г., 15.09.2023 г.</t>
  </si>
  <si>
    <t>Информация о мероприятиях региональных проектов за октябрь 2023 года</t>
  </si>
  <si>
    <t>от 02.11.2023 № 02-19</t>
  </si>
  <si>
    <t>По итогам конкурса в электронной форме заключен контракт № 2022.122402 от 1 августа 2022 г. на проектно-изыскательские и строительно-монтажные работы по объекту «Строительство здания корпуса № 2 МОАУ "Боровая СОШ" на 90 учащихся»  на общую сумму 128 862,32т.руб. из них стоимость работ по разработке ПСД составляет 5 000,0 тыс.руб.Начало работ – с даты заключения Договора, окончание работ – до 15.12.2023г. (Подписано доп.соглашение №6 к договору № 2022.122402 от 01.08.2022г. от 13.10.2023г. о продлении срока окончания работ.)</t>
  </si>
  <si>
    <t>По итогам электронного аукциона на "Поставку передвижного многофункционального культурного центра (автоклуба)" подписан контракт № Ф.2023.3 от 13.06.2023г. в сумме  9 262 813 рублей 20 копеек с  ОБЩЕСТВО С ОГРАНИЧЕННОЙ ОТВЕТСТВЕННОСТЬЮ "АСПЕКТ". Автоклуб поставлен 06.10.2023г. Электронный документ приемки подписан 17.10.2023г. Оплата счета по обязательствам контракта произведена 19.10.2023г. Экономия по торгам составила 46547,07 рублей. Министерством культуры Оренбургской области будут сняты ассигнования по уведомлению в ноябре месяце.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</si>
</sst>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8" x14ac:knownFonts="1">
    <font>
      <sz val="11"/>
      <color theme="1"/>
      <name val="Calibri"/>
      <family val="2"/>
      <scheme val="minor"/>
    </font>
    <font>
      <sz val="12"/>
      <color theme="1"/>
      <name val="Times New Roman"/>
      <family val="1"/>
      <charset val="204"/>
    </font>
    <font>
      <b/>
      <sz val="20"/>
      <color theme="1"/>
      <name val="Times New Roman"/>
      <family val="1"/>
      <charset val="204"/>
    </font>
    <font>
      <sz val="11"/>
      <color rgb="FF333333"/>
      <name val="Arial"/>
      <family val="2"/>
      <charset val="204"/>
    </font>
    <font>
      <sz val="14"/>
      <color theme="1"/>
      <name val="Times New Roman"/>
      <family val="1"/>
      <charset val="204"/>
    </font>
    <font>
      <sz val="12"/>
      <name val="Times New Roman"/>
      <family val="1"/>
      <charset val="204"/>
    </font>
    <font>
      <sz val="12"/>
      <color rgb="FF000000"/>
      <name val="Times New Roman"/>
      <family val="1"/>
      <charset val="204"/>
    </font>
    <font>
      <sz val="12"/>
      <color rgb="FF000000"/>
      <name val="Segoe UI"/>
      <family val="2"/>
      <charset val="204"/>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120">
    <xf numFmtId="0" fontId="0" fillId="0" borderId="0" xfId="0"/>
    <xf numFmtId="4" fontId="1" fillId="0" borderId="1" xfId="0" applyNumberFormat="1" applyFont="1" applyBorder="1" applyAlignment="1">
      <alignment horizontal="center" vertical="center" wrapText="1"/>
    </xf>
    <xf numFmtId="0" fontId="1" fillId="0" borderId="0" xfId="0" applyFont="1"/>
    <xf numFmtId="49" fontId="1" fillId="0" borderId="0" xfId="0" applyNumberFormat="1" applyFont="1" applyAlignment="1">
      <alignment horizontal="left"/>
    </xf>
    <xf numFmtId="1" fontId="1" fillId="0" borderId="1" xfId="0" applyNumberFormat="1" applyFont="1" applyBorder="1" applyAlignment="1">
      <alignment horizontal="center"/>
    </xf>
    <xf numFmtId="49" fontId="1" fillId="0" borderId="1" xfId="0" applyNumberFormat="1" applyFont="1" applyBorder="1" applyAlignment="1">
      <alignment horizontal="center"/>
    </xf>
    <xf numFmtId="164" fontId="1" fillId="0" borderId="0" xfId="0" applyNumberFormat="1" applyFont="1"/>
    <xf numFmtId="164" fontId="1" fillId="0" borderId="0" xfId="0" applyNumberFormat="1" applyFont="1" applyAlignment="1">
      <alignment horizontal="center"/>
    </xf>
    <xf numFmtId="49" fontId="1" fillId="0" borderId="0" xfId="0" applyNumberFormat="1" applyFont="1" applyAlignment="1">
      <alignment horizontal="center" vertical="center"/>
    </xf>
    <xf numFmtId="1"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1" fontId="1" fillId="0" borderId="0" xfId="0" applyNumberFormat="1" applyFont="1" applyAlignment="1">
      <alignment horizontal="center" vertical="center"/>
    </xf>
    <xf numFmtId="49" fontId="1" fillId="0" borderId="1" xfId="0" applyNumberFormat="1" applyFont="1" applyBorder="1" applyAlignment="1">
      <alignment horizontal="left"/>
    </xf>
    <xf numFmtId="49" fontId="1" fillId="0" borderId="0" xfId="0" applyNumberFormat="1" applyFont="1" applyAlignment="1">
      <alignment horizontal="left" vertical="center"/>
    </xf>
    <xf numFmtId="49" fontId="1" fillId="0" borderId="1" xfId="0" applyNumberFormat="1" applyFont="1" applyBorder="1" applyAlignment="1">
      <alignment horizontal="left" vertical="center"/>
    </xf>
    <xf numFmtId="4" fontId="1" fillId="0" borderId="0" xfId="0" applyNumberFormat="1" applyFont="1" applyAlignment="1">
      <alignment horizontal="right" vertical="center"/>
    </xf>
    <xf numFmtId="4" fontId="1" fillId="0" borderId="1" xfId="0" applyNumberFormat="1" applyFont="1" applyBorder="1" applyAlignment="1">
      <alignment horizontal="right" vertical="center"/>
    </xf>
    <xf numFmtId="164"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0" xfId="0" applyNumberFormat="1" applyFont="1" applyAlignment="1">
      <alignment horizontal="center" vertical="center"/>
    </xf>
    <xf numFmtId="49" fontId="1" fillId="0" borderId="0" xfId="0" applyNumberFormat="1" applyFont="1" applyAlignment="1">
      <alignment horizontal="right" vertical="center"/>
    </xf>
    <xf numFmtId="4" fontId="1" fillId="0" borderId="1" xfId="0" applyNumberFormat="1" applyFont="1" applyBorder="1" applyAlignment="1">
      <alignment horizontal="center" vertical="center"/>
    </xf>
    <xf numFmtId="0" fontId="3"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164" fontId="1" fillId="0" borderId="0" xfId="0" applyNumberFormat="1" applyFont="1" applyAlignment="1">
      <alignment horizontal="left" vertical="center"/>
    </xf>
    <xf numFmtId="0" fontId="1" fillId="0" borderId="0" xfId="0" applyFont="1" applyAlignment="1"/>
    <xf numFmtId="164" fontId="1" fillId="0" borderId="1" xfId="0" applyNumberFormat="1" applyFont="1" applyBorder="1" applyAlignment="1">
      <alignment horizontal="center" vertical="center" wrapText="1"/>
    </xf>
    <xf numFmtId="49" fontId="4" fillId="0" borderId="0" xfId="0" applyNumberFormat="1" applyFont="1" applyAlignment="1">
      <alignment horizontal="left" vertical="center"/>
    </xf>
    <xf numFmtId="4" fontId="4" fillId="0" borderId="0" xfId="0" applyNumberFormat="1" applyFont="1" applyAlignment="1">
      <alignment horizontal="right" vertical="center"/>
    </xf>
    <xf numFmtId="164" fontId="4" fillId="0" borderId="0" xfId="0" applyNumberFormat="1" applyFont="1"/>
    <xf numFmtId="164" fontId="4" fillId="0" borderId="0" xfId="0" applyNumberFormat="1" applyFont="1" applyAlignment="1">
      <alignment horizontal="center" vertical="center"/>
    </xf>
    <xf numFmtId="4"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1" fontId="1" fillId="0" borderId="7" xfId="0" applyNumberFormat="1" applyFont="1" applyBorder="1" applyAlignment="1">
      <alignment horizontal="center" vertical="center"/>
    </xf>
    <xf numFmtId="0" fontId="3" fillId="0" borderId="7" xfId="0" applyFont="1" applyBorder="1" applyAlignment="1">
      <alignment horizontal="center" vertical="center"/>
    </xf>
    <xf numFmtId="49" fontId="1" fillId="0" borderId="7" xfId="0" applyNumberFormat="1" applyFont="1" applyBorder="1" applyAlignment="1">
      <alignment horizontal="center" vertical="center" wrapText="1"/>
    </xf>
    <xf numFmtId="4" fontId="1" fillId="0" borderId="7" xfId="0" applyNumberFormat="1" applyFont="1" applyBorder="1" applyAlignment="1">
      <alignment horizontal="center" vertical="center"/>
    </xf>
    <xf numFmtId="164" fontId="1" fillId="2" borderId="7" xfId="0" applyNumberFormat="1" applyFont="1" applyFill="1" applyBorder="1" applyAlignment="1">
      <alignment horizontal="center" vertical="center"/>
    </xf>
    <xf numFmtId="0" fontId="3" fillId="0" borderId="3" xfId="0" applyFont="1" applyBorder="1" applyAlignment="1">
      <alignment horizontal="center" vertical="center"/>
    </xf>
    <xf numFmtId="49" fontId="1" fillId="0" borderId="3"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2" xfId="0" applyNumberFormat="1" applyFont="1" applyBorder="1" applyAlignment="1">
      <alignment horizontal="center" vertical="center"/>
    </xf>
    <xf numFmtId="164" fontId="1" fillId="2" borderId="2" xfId="0" applyNumberFormat="1" applyFont="1" applyFill="1" applyBorder="1" applyAlignment="1">
      <alignment horizontal="center" vertical="center"/>
    </xf>
    <xf numFmtId="49"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xf>
    <xf numFmtId="0" fontId="3" fillId="0" borderId="2"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xf>
    <xf numFmtId="2" fontId="1" fillId="2" borderId="1"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164" fontId="1" fillId="0" borderId="3" xfId="0" applyNumberFormat="1" applyFont="1" applyBorder="1" applyAlignment="1">
      <alignment horizontal="center" vertical="center"/>
    </xf>
    <xf numFmtId="0" fontId="5" fillId="0" borderId="0" xfId="0" applyFont="1" applyAlignment="1"/>
    <xf numFmtId="164" fontId="5"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49" fontId="1" fillId="0" borderId="1" xfId="0" applyNumberFormat="1" applyFont="1" applyBorder="1" applyAlignment="1">
      <alignment horizontal="justify" vertical="top" wrapText="1"/>
    </xf>
    <xf numFmtId="0" fontId="3" fillId="0" borderId="2" xfId="0" applyFont="1" applyBorder="1" applyAlignment="1">
      <alignment horizontal="center" vertical="center"/>
    </xf>
    <xf numFmtId="49" fontId="1" fillId="0" borderId="2" xfId="0" applyNumberFormat="1" applyFont="1" applyBorder="1" applyAlignment="1">
      <alignment horizontal="center" vertical="center" wrapText="1"/>
    </xf>
    <xf numFmtId="2" fontId="1" fillId="2" borderId="2"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2" xfId="0" applyNumberFormat="1" applyFont="1" applyBorder="1" applyAlignment="1">
      <alignment horizontal="center" vertical="center"/>
    </xf>
    <xf numFmtId="164" fontId="1" fillId="2" borderId="2" xfId="0" applyNumberFormat="1" applyFont="1" applyFill="1" applyBorder="1" applyAlignment="1">
      <alignment horizontal="center" vertical="center"/>
    </xf>
    <xf numFmtId="49" fontId="1" fillId="0" borderId="1" xfId="0" applyNumberFormat="1" applyFont="1" applyBorder="1" applyAlignment="1">
      <alignment horizontal="left" vertical="top" wrapText="1"/>
    </xf>
    <xf numFmtId="49" fontId="1" fillId="0" borderId="3" xfId="0" applyNumberFormat="1" applyFont="1" applyBorder="1" applyAlignment="1">
      <alignment horizontal="left" vertical="center" wrapText="1"/>
    </xf>
    <xf numFmtId="0" fontId="1" fillId="0" borderId="1" xfId="0" applyFont="1" applyBorder="1" applyAlignment="1">
      <alignment vertical="top" wrapText="1"/>
    </xf>
    <xf numFmtId="164" fontId="1" fillId="0" borderId="1" xfId="0" applyNumberFormat="1" applyFont="1" applyBorder="1" applyAlignment="1">
      <alignment horizontal="center" vertical="center" wrapText="1"/>
    </xf>
    <xf numFmtId="164" fontId="1" fillId="2" borderId="3" xfId="0" applyNumberFormat="1" applyFont="1" applyFill="1" applyBorder="1" applyAlignment="1">
      <alignment horizontal="center" vertical="center"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wrapText="1"/>
    </xf>
    <xf numFmtId="4" fontId="1" fillId="0" borderId="8" xfId="0" applyNumberFormat="1" applyFont="1" applyBorder="1" applyAlignment="1">
      <alignment horizontal="center" vertical="center"/>
    </xf>
    <xf numFmtId="4" fontId="1" fillId="0" borderId="6" xfId="0" applyNumberFormat="1" applyFont="1" applyBorder="1" applyAlignment="1">
      <alignment horizontal="center" vertical="center"/>
    </xf>
    <xf numFmtId="4" fontId="1" fillId="2" borderId="2" xfId="0" applyNumberFormat="1" applyFont="1" applyFill="1" applyBorder="1" applyAlignment="1">
      <alignment horizontal="center" vertical="center"/>
    </xf>
    <xf numFmtId="4" fontId="1" fillId="2" borderId="3" xfId="0" applyNumberFormat="1" applyFont="1" applyFill="1" applyBorder="1" applyAlignment="1">
      <alignment horizontal="center" vertical="center"/>
    </xf>
    <xf numFmtId="4" fontId="7" fillId="2" borderId="1" xfId="0" applyNumberFormat="1" applyFont="1" applyFill="1" applyBorder="1" applyAlignment="1">
      <alignment horizontal="right" vertical="center"/>
    </xf>
    <xf numFmtId="0" fontId="7" fillId="2" borderId="1" xfId="0" applyFont="1" applyFill="1" applyBorder="1" applyAlignment="1">
      <alignment horizontal="right" vertical="center"/>
    </xf>
    <xf numFmtId="4" fontId="1" fillId="0" borderId="9" xfId="0" applyNumberFormat="1" applyFont="1" applyBorder="1" applyAlignment="1">
      <alignment horizontal="center" vertical="center"/>
    </xf>
    <xf numFmtId="4" fontId="5" fillId="2" borderId="2" xfId="0" applyNumberFormat="1" applyFont="1" applyFill="1" applyBorder="1" applyAlignment="1">
      <alignment horizontal="center"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49" fontId="1" fillId="0" borderId="2"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164" fontId="1" fillId="2" borderId="2"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2" fontId="1" fillId="2" borderId="2"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0" fontId="2" fillId="0" borderId="0" xfId="0" applyFont="1" applyAlignment="1">
      <alignment horizontal="center"/>
    </xf>
    <xf numFmtId="49"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49" fontId="1" fillId="0" borderId="7" xfId="0" applyNumberFormat="1" applyFont="1" applyBorder="1" applyAlignment="1">
      <alignment horizontal="left" vertical="center" wrapText="1"/>
    </xf>
    <xf numFmtId="1" fontId="1" fillId="0" borderId="1" xfId="0" applyNumberFormat="1" applyFont="1" applyBorder="1" applyAlignment="1">
      <alignment horizontal="center" vertical="center" wrapText="1"/>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164" fontId="1" fillId="2" borderId="2"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xf>
    <xf numFmtId="4" fontId="1" fillId="0" borderId="2" xfId="0" applyNumberFormat="1" applyFont="1" applyBorder="1" applyAlignment="1">
      <alignment horizontal="center" vertical="center"/>
    </xf>
    <xf numFmtId="4" fontId="1" fillId="0" borderId="3" xfId="0" applyNumberFormat="1" applyFont="1" applyBorder="1" applyAlignment="1">
      <alignment horizontal="center" vertical="center"/>
    </xf>
    <xf numFmtId="2" fontId="1" fillId="3"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abSelected="1" view="pageBreakPreview" zoomScale="55" zoomScaleNormal="80" zoomScaleSheetLayoutView="55" workbookViewId="0">
      <pane ySplit="10" topLeftCell="A20" activePane="bottomLeft" state="frozenSplit"/>
      <selection pane="bottomLeft" activeCell="G41" sqref="G41"/>
    </sheetView>
  </sheetViews>
  <sheetFormatPr defaultRowHeight="15.75" x14ac:dyDescent="0.25"/>
  <cols>
    <col min="1" max="1" width="5.42578125" style="11" customWidth="1"/>
    <col min="2" max="3" width="9.140625" style="8"/>
    <col min="4" max="4" width="20" style="13" customWidth="1"/>
    <col min="5" max="5" width="25.7109375" style="13" customWidth="1"/>
    <col min="6" max="6" width="24.85546875" style="13" customWidth="1"/>
    <col min="7" max="7" width="13.85546875" style="15" customWidth="1"/>
    <col min="8" max="8" width="12.85546875" style="15" customWidth="1"/>
    <col min="9" max="9" width="10.5703125" style="15" customWidth="1"/>
    <col min="10" max="10" width="15.85546875" style="15" customWidth="1"/>
    <col min="11" max="11" width="16.140625" style="6" customWidth="1"/>
    <col min="12" max="12" width="10.28515625" style="13" customWidth="1"/>
    <col min="13" max="13" width="13.42578125" style="6" customWidth="1"/>
    <col min="14" max="14" width="23.85546875" style="13" customWidth="1"/>
    <col min="15" max="15" width="15.7109375" style="20" customWidth="1"/>
    <col min="16" max="16" width="14.85546875" style="15" customWidth="1"/>
    <col min="17" max="17" width="14.7109375" style="15" customWidth="1"/>
    <col min="18" max="18" width="11.5703125" style="15" customWidth="1"/>
    <col min="19" max="19" width="10.7109375" style="15" customWidth="1"/>
    <col min="20" max="20" width="14.42578125" style="15" customWidth="1"/>
    <col min="21" max="21" width="19.140625" style="20" customWidth="1"/>
    <col min="22" max="22" width="14.28515625" style="13" customWidth="1"/>
    <col min="23" max="23" width="44.7109375" style="3" customWidth="1"/>
    <col min="24" max="16384" width="9.140625" style="2"/>
  </cols>
  <sheetData>
    <row r="1" spans="1:23" x14ac:dyDescent="0.25">
      <c r="U1" s="25" t="s">
        <v>29</v>
      </c>
      <c r="W1" s="13"/>
    </row>
    <row r="2" spans="1:23" x14ac:dyDescent="0.25">
      <c r="U2" s="25" t="s">
        <v>30</v>
      </c>
      <c r="W2" s="21"/>
    </row>
    <row r="3" spans="1:23" ht="15" customHeight="1" x14ac:dyDescent="0.25">
      <c r="T3" s="26"/>
      <c r="U3" s="56" t="s">
        <v>77</v>
      </c>
      <c r="V3" s="26"/>
      <c r="W3" s="26"/>
    </row>
    <row r="4" spans="1:23" ht="25.5" x14ac:dyDescent="0.35">
      <c r="C4" s="101" t="s">
        <v>76</v>
      </c>
      <c r="D4" s="101"/>
      <c r="E4" s="101"/>
      <c r="F4" s="101"/>
      <c r="G4" s="101"/>
      <c r="H4" s="101"/>
      <c r="I4" s="101"/>
      <c r="J4" s="101"/>
      <c r="K4" s="101"/>
      <c r="L4" s="101"/>
      <c r="M4" s="101"/>
      <c r="N4" s="101"/>
      <c r="O4" s="101"/>
      <c r="P4" s="101"/>
      <c r="Q4" s="101"/>
      <c r="R4" s="101"/>
      <c r="S4" s="101"/>
      <c r="T4" s="101"/>
      <c r="U4" s="101"/>
      <c r="V4" s="101"/>
      <c r="W4" s="101"/>
    </row>
    <row r="5" spans="1:23" x14ac:dyDescent="0.25">
      <c r="K5" s="7"/>
      <c r="M5" s="7"/>
    </row>
    <row r="6" spans="1:23" x14ac:dyDescent="0.25">
      <c r="D6" s="13" t="s">
        <v>23</v>
      </c>
      <c r="K6" s="7"/>
      <c r="M6" s="7"/>
    </row>
    <row r="8" spans="1:23" ht="46.5" customHeight="1" x14ac:dyDescent="0.25">
      <c r="A8" s="112" t="s">
        <v>0</v>
      </c>
      <c r="B8" s="102" t="s">
        <v>9</v>
      </c>
      <c r="C8" s="102" t="s">
        <v>10</v>
      </c>
      <c r="D8" s="102" t="s">
        <v>1</v>
      </c>
      <c r="E8" s="102" t="s">
        <v>2</v>
      </c>
      <c r="F8" s="102" t="s">
        <v>3</v>
      </c>
      <c r="G8" s="103" t="s">
        <v>4</v>
      </c>
      <c r="H8" s="103"/>
      <c r="I8" s="103"/>
      <c r="J8" s="103"/>
      <c r="K8" s="104" t="s">
        <v>21</v>
      </c>
      <c r="L8" s="105" t="s">
        <v>11</v>
      </c>
      <c r="M8" s="106"/>
      <c r="N8" s="106"/>
      <c r="O8" s="106"/>
      <c r="P8" s="107"/>
      <c r="Q8" s="108" t="s">
        <v>17</v>
      </c>
      <c r="R8" s="109"/>
      <c r="S8" s="109"/>
      <c r="T8" s="110"/>
      <c r="U8" s="89" t="s">
        <v>19</v>
      </c>
      <c r="V8" s="87" t="s">
        <v>22</v>
      </c>
      <c r="W8" s="87" t="s">
        <v>20</v>
      </c>
    </row>
    <row r="9" spans="1:23" ht="114.75" customHeight="1" x14ac:dyDescent="0.25">
      <c r="A9" s="112"/>
      <c r="B9" s="102"/>
      <c r="C9" s="102"/>
      <c r="D9" s="102"/>
      <c r="E9" s="102"/>
      <c r="F9" s="102"/>
      <c r="G9" s="1" t="s">
        <v>5</v>
      </c>
      <c r="H9" s="1" t="s">
        <v>6</v>
      </c>
      <c r="I9" s="1" t="s">
        <v>7</v>
      </c>
      <c r="J9" s="1" t="s">
        <v>8</v>
      </c>
      <c r="K9" s="104"/>
      <c r="L9" s="18" t="s">
        <v>12</v>
      </c>
      <c r="M9" s="19" t="s">
        <v>13</v>
      </c>
      <c r="N9" s="18" t="s">
        <v>14</v>
      </c>
      <c r="O9" s="19" t="s">
        <v>15</v>
      </c>
      <c r="P9" s="1" t="s">
        <v>16</v>
      </c>
      <c r="Q9" s="1" t="s">
        <v>5</v>
      </c>
      <c r="R9" s="1" t="s">
        <v>6</v>
      </c>
      <c r="S9" s="1" t="s">
        <v>7</v>
      </c>
      <c r="T9" s="1" t="s">
        <v>18</v>
      </c>
      <c r="U9" s="90"/>
      <c r="V9" s="88"/>
      <c r="W9" s="88"/>
    </row>
    <row r="10" spans="1:23" x14ac:dyDescent="0.25">
      <c r="A10" s="9">
        <v>1</v>
      </c>
      <c r="B10" s="10">
        <v>2</v>
      </c>
      <c r="C10" s="10">
        <v>3</v>
      </c>
      <c r="D10" s="10">
        <v>4</v>
      </c>
      <c r="E10" s="10">
        <v>5</v>
      </c>
      <c r="F10" s="10">
        <v>6</v>
      </c>
      <c r="G10" s="9">
        <v>7</v>
      </c>
      <c r="H10" s="9">
        <v>8</v>
      </c>
      <c r="I10" s="9">
        <v>9</v>
      </c>
      <c r="J10" s="9">
        <v>10</v>
      </c>
      <c r="K10" s="4">
        <v>11</v>
      </c>
      <c r="L10" s="10">
        <v>12</v>
      </c>
      <c r="M10" s="4">
        <v>13</v>
      </c>
      <c r="N10" s="10">
        <v>14</v>
      </c>
      <c r="O10" s="9">
        <v>15</v>
      </c>
      <c r="P10" s="9">
        <v>16</v>
      </c>
      <c r="Q10" s="9">
        <v>17</v>
      </c>
      <c r="R10" s="9">
        <v>18</v>
      </c>
      <c r="S10" s="9">
        <v>19</v>
      </c>
      <c r="T10" s="9">
        <v>20</v>
      </c>
      <c r="U10" s="9">
        <v>21</v>
      </c>
      <c r="V10" s="10">
        <v>22</v>
      </c>
      <c r="W10" s="5">
        <v>23</v>
      </c>
    </row>
    <row r="11" spans="1:23" ht="96.75" customHeight="1" x14ac:dyDescent="0.25">
      <c r="A11" s="46">
        <v>1</v>
      </c>
      <c r="B11" s="50" t="s">
        <v>24</v>
      </c>
      <c r="C11" s="50" t="s">
        <v>43</v>
      </c>
      <c r="D11" s="52" t="s">
        <v>26</v>
      </c>
      <c r="E11" s="48" t="s">
        <v>37</v>
      </c>
      <c r="F11" s="48" t="s">
        <v>50</v>
      </c>
      <c r="G11" s="54">
        <v>117718.7</v>
      </c>
      <c r="H11" s="54">
        <v>4905</v>
      </c>
      <c r="I11" s="54">
        <v>1238.6199999999999</v>
      </c>
      <c r="J11" s="49">
        <f>SUM(G11:I11)</f>
        <v>123862.31999999999</v>
      </c>
      <c r="K11" s="47"/>
      <c r="L11" s="51" t="s">
        <v>39</v>
      </c>
      <c r="M11" s="45" t="s">
        <v>40</v>
      </c>
      <c r="N11" s="43" t="s">
        <v>41</v>
      </c>
      <c r="O11" s="45" t="s">
        <v>49</v>
      </c>
      <c r="P11" s="44">
        <v>123862.32</v>
      </c>
      <c r="Q11" s="32">
        <v>61235.35</v>
      </c>
      <c r="R11" s="32">
        <v>2551.5</v>
      </c>
      <c r="S11" s="32">
        <v>644.30999999999995</v>
      </c>
      <c r="T11" s="22">
        <f t="shared" ref="T11:T16" si="0">SUM(Q11:S11)</f>
        <v>64431.159999999996</v>
      </c>
      <c r="U11" s="71"/>
      <c r="V11" s="10"/>
      <c r="W11" s="85" t="s">
        <v>78</v>
      </c>
    </row>
    <row r="12" spans="1:23" ht="113.25" customHeight="1" x14ac:dyDescent="0.25">
      <c r="A12" s="113">
        <v>2</v>
      </c>
      <c r="B12" s="95" t="s">
        <v>24</v>
      </c>
      <c r="C12" s="95" t="s">
        <v>43</v>
      </c>
      <c r="D12" s="97" t="s">
        <v>26</v>
      </c>
      <c r="E12" s="87" t="s">
        <v>38</v>
      </c>
      <c r="F12" s="87" t="s">
        <v>36</v>
      </c>
      <c r="G12" s="99" t="s">
        <v>51</v>
      </c>
      <c r="H12" s="99">
        <v>6500</v>
      </c>
      <c r="I12" s="99">
        <v>65.7</v>
      </c>
      <c r="J12" s="117">
        <f>SUM(G12:I12)</f>
        <v>6565.7</v>
      </c>
      <c r="K12" s="115"/>
      <c r="L12" s="43" t="s">
        <v>39</v>
      </c>
      <c r="M12" s="45" t="s">
        <v>40</v>
      </c>
      <c r="N12" s="43" t="s">
        <v>41</v>
      </c>
      <c r="O12" s="57" t="s">
        <v>49</v>
      </c>
      <c r="P12" s="44">
        <v>5000</v>
      </c>
      <c r="Q12" s="32"/>
      <c r="R12" s="32"/>
      <c r="S12" s="32"/>
      <c r="T12" s="22">
        <f t="shared" si="0"/>
        <v>0</v>
      </c>
      <c r="U12" s="33"/>
      <c r="V12" s="10"/>
      <c r="W12" s="111"/>
    </row>
    <row r="13" spans="1:23" ht="54.75" customHeight="1" x14ac:dyDescent="0.25">
      <c r="A13" s="114"/>
      <c r="B13" s="96"/>
      <c r="C13" s="96"/>
      <c r="D13" s="98"/>
      <c r="E13" s="88"/>
      <c r="F13" s="88"/>
      <c r="G13" s="100"/>
      <c r="H13" s="100"/>
      <c r="I13" s="100"/>
      <c r="J13" s="118"/>
      <c r="K13" s="116"/>
      <c r="L13" s="43"/>
      <c r="M13" s="45"/>
      <c r="N13" s="43"/>
      <c r="O13" s="45"/>
      <c r="P13" s="44"/>
      <c r="Q13" s="77"/>
      <c r="R13" s="77"/>
      <c r="S13" s="77"/>
      <c r="T13" s="22">
        <f t="shared" si="0"/>
        <v>0</v>
      </c>
      <c r="U13" s="33"/>
      <c r="V13" s="10"/>
      <c r="W13" s="86"/>
    </row>
    <row r="14" spans="1:23" ht="198" customHeight="1" x14ac:dyDescent="0.25">
      <c r="A14" s="35">
        <v>3</v>
      </c>
      <c r="B14" s="40" t="s">
        <v>24</v>
      </c>
      <c r="C14" s="36" t="s">
        <v>33</v>
      </c>
      <c r="D14" s="10" t="s">
        <v>26</v>
      </c>
      <c r="E14" s="37" t="s">
        <v>34</v>
      </c>
      <c r="F14" s="37" t="s">
        <v>42</v>
      </c>
      <c r="G14" s="38">
        <v>6596.2</v>
      </c>
      <c r="H14" s="38">
        <v>274.8</v>
      </c>
      <c r="I14" s="38">
        <v>69.400000000000006</v>
      </c>
      <c r="J14" s="22">
        <f>SUM(G14:I14)</f>
        <v>6940.4</v>
      </c>
      <c r="K14" s="39"/>
      <c r="L14" s="42"/>
      <c r="M14" s="55"/>
      <c r="N14" s="42"/>
      <c r="O14" s="72"/>
      <c r="P14" s="75"/>
      <c r="Q14" s="79">
        <v>5289.05</v>
      </c>
      <c r="R14" s="80">
        <v>220.37</v>
      </c>
      <c r="S14" s="80">
        <v>55.65</v>
      </c>
      <c r="T14" s="76">
        <f t="shared" si="0"/>
        <v>5565.07</v>
      </c>
      <c r="U14" s="72"/>
      <c r="V14" s="41"/>
      <c r="W14" s="69" t="s">
        <v>35</v>
      </c>
    </row>
    <row r="15" spans="1:23" ht="220.5" customHeight="1" x14ac:dyDescent="0.25">
      <c r="A15" s="9">
        <v>4</v>
      </c>
      <c r="B15" s="23" t="s">
        <v>24</v>
      </c>
      <c r="C15" s="23" t="s">
        <v>25</v>
      </c>
      <c r="D15" s="10" t="s">
        <v>26</v>
      </c>
      <c r="E15" s="43" t="s">
        <v>44</v>
      </c>
      <c r="F15" s="43" t="s">
        <v>44</v>
      </c>
      <c r="G15" s="53" t="s">
        <v>51</v>
      </c>
      <c r="H15" s="53">
        <v>1841.5</v>
      </c>
      <c r="I15" s="53">
        <v>204.6</v>
      </c>
      <c r="J15" s="22">
        <f>SUM(G15:I15)</f>
        <v>2046.1</v>
      </c>
      <c r="K15" s="33"/>
      <c r="L15" s="87" t="s">
        <v>63</v>
      </c>
      <c r="M15" s="89">
        <v>45020</v>
      </c>
      <c r="N15" s="87" t="s">
        <v>64</v>
      </c>
      <c r="O15" s="89" t="s">
        <v>65</v>
      </c>
      <c r="P15" s="91">
        <v>2349</v>
      </c>
      <c r="Q15" s="78"/>
      <c r="R15" s="78">
        <v>1841.5</v>
      </c>
      <c r="S15" s="78">
        <v>204.6</v>
      </c>
      <c r="T15" s="22">
        <f t="shared" si="0"/>
        <v>2046.1</v>
      </c>
      <c r="U15" s="93" t="s">
        <v>75</v>
      </c>
      <c r="V15" s="10"/>
      <c r="W15" s="85" t="s">
        <v>74</v>
      </c>
    </row>
    <row r="16" spans="1:23" ht="390.75" customHeight="1" x14ac:dyDescent="0.25">
      <c r="A16" s="9">
        <v>5</v>
      </c>
      <c r="B16" s="23" t="s">
        <v>24</v>
      </c>
      <c r="C16" s="23" t="s">
        <v>25</v>
      </c>
      <c r="D16" s="10" t="s">
        <v>26</v>
      </c>
      <c r="E16" s="43" t="s">
        <v>45</v>
      </c>
      <c r="F16" s="43" t="s">
        <v>45</v>
      </c>
      <c r="G16" s="53">
        <v>298.56</v>
      </c>
      <c r="H16" s="53">
        <v>12.44</v>
      </c>
      <c r="I16" s="53">
        <v>34.56</v>
      </c>
      <c r="J16" s="22">
        <f>SUM(G16:I16)</f>
        <v>345.56</v>
      </c>
      <c r="K16" s="33"/>
      <c r="L16" s="88"/>
      <c r="M16" s="90"/>
      <c r="N16" s="88"/>
      <c r="O16" s="90"/>
      <c r="P16" s="92"/>
      <c r="Q16" s="82">
        <v>298.56</v>
      </c>
      <c r="R16" s="82">
        <v>12.44</v>
      </c>
      <c r="S16" s="77">
        <v>34.56</v>
      </c>
      <c r="T16" s="38">
        <f t="shared" si="0"/>
        <v>345.56</v>
      </c>
      <c r="U16" s="94"/>
      <c r="V16" s="10"/>
      <c r="W16" s="86"/>
    </row>
    <row r="17" spans="1:23" ht="269.25" customHeight="1" x14ac:dyDescent="0.25">
      <c r="A17" s="66">
        <v>6</v>
      </c>
      <c r="B17" s="61" t="s">
        <v>59</v>
      </c>
      <c r="C17" s="61" t="s">
        <v>60</v>
      </c>
      <c r="D17" s="10" t="s">
        <v>26</v>
      </c>
      <c r="E17" s="62" t="s">
        <v>62</v>
      </c>
      <c r="F17" s="62" t="s">
        <v>61</v>
      </c>
      <c r="G17" s="119">
        <v>7519.54</v>
      </c>
      <c r="H17" s="119">
        <v>1650.64</v>
      </c>
      <c r="I17" s="63">
        <v>93.1</v>
      </c>
      <c r="J17" s="22">
        <f>SUM(G17:I17)</f>
        <v>9263.2800000000007</v>
      </c>
      <c r="K17" s="67"/>
      <c r="L17" s="64" t="s">
        <v>66</v>
      </c>
      <c r="M17" s="65" t="s">
        <v>67</v>
      </c>
      <c r="N17" s="64" t="s">
        <v>68</v>
      </c>
      <c r="O17" s="65" t="s">
        <v>69</v>
      </c>
      <c r="P17" s="74">
        <v>9262.81</v>
      </c>
      <c r="Q17" s="83">
        <v>7519.54</v>
      </c>
      <c r="R17" s="32">
        <v>1650.64</v>
      </c>
      <c r="S17" s="84">
        <v>92.63</v>
      </c>
      <c r="T17" s="81">
        <f>Q17+R17+S17</f>
        <v>9262.81</v>
      </c>
      <c r="U17" s="33"/>
      <c r="V17" s="10"/>
      <c r="W17" s="68" t="s">
        <v>79</v>
      </c>
    </row>
    <row r="18" spans="1:23" ht="136.5" customHeight="1" x14ac:dyDescent="0.25">
      <c r="A18" s="113">
        <v>7</v>
      </c>
      <c r="B18" s="95" t="s">
        <v>27</v>
      </c>
      <c r="C18" s="95" t="s">
        <v>28</v>
      </c>
      <c r="D18" s="87" t="s">
        <v>47</v>
      </c>
      <c r="E18" s="87" t="s">
        <v>48</v>
      </c>
      <c r="F18" s="87" t="s">
        <v>46</v>
      </c>
      <c r="G18" s="117">
        <v>19689.5</v>
      </c>
      <c r="H18" s="117">
        <v>820.5</v>
      </c>
      <c r="I18" s="117">
        <v>20.53</v>
      </c>
      <c r="J18" s="117">
        <f>SUM(G18:I18)</f>
        <v>20530.53</v>
      </c>
      <c r="K18" s="115"/>
      <c r="L18" s="10" t="s">
        <v>56</v>
      </c>
      <c r="M18" s="17" t="s">
        <v>57</v>
      </c>
      <c r="N18" s="24" t="s">
        <v>58</v>
      </c>
      <c r="O18" s="59" t="s">
        <v>54</v>
      </c>
      <c r="P18" s="22">
        <v>421.72</v>
      </c>
      <c r="Q18" s="73">
        <v>404.44</v>
      </c>
      <c r="R18" s="73">
        <v>16.850000000000001</v>
      </c>
      <c r="S18" s="73">
        <v>0.43</v>
      </c>
      <c r="T18" s="22">
        <f>SUM(Q18:S18)</f>
        <v>421.72</v>
      </c>
      <c r="U18" s="34" t="s">
        <v>70</v>
      </c>
      <c r="V18" s="10"/>
      <c r="W18" s="60" t="s">
        <v>72</v>
      </c>
    </row>
    <row r="19" spans="1:23" ht="278.25" customHeight="1" x14ac:dyDescent="0.25">
      <c r="A19" s="114"/>
      <c r="B19" s="96"/>
      <c r="C19" s="96"/>
      <c r="D19" s="88"/>
      <c r="E19" s="88"/>
      <c r="F19" s="88"/>
      <c r="G19" s="118"/>
      <c r="H19" s="118"/>
      <c r="I19" s="118"/>
      <c r="J19" s="118"/>
      <c r="K19" s="116"/>
      <c r="L19" s="10" t="s">
        <v>52</v>
      </c>
      <c r="M19" s="17" t="s">
        <v>55</v>
      </c>
      <c r="N19" s="24" t="s">
        <v>53</v>
      </c>
      <c r="O19" s="58" t="s">
        <v>54</v>
      </c>
      <c r="P19" s="22">
        <f>20100.37-977.01</f>
        <v>19123.36</v>
      </c>
      <c r="Q19" s="22">
        <v>18339.98</v>
      </c>
      <c r="R19" s="22">
        <v>764.26</v>
      </c>
      <c r="S19" s="22">
        <v>19.12</v>
      </c>
      <c r="T19" s="22">
        <f>SUM(Q19:S19)</f>
        <v>19123.359999999997</v>
      </c>
      <c r="U19" s="27" t="s">
        <v>71</v>
      </c>
      <c r="V19" s="10"/>
      <c r="W19" s="70" t="s">
        <v>73</v>
      </c>
    </row>
    <row r="20" spans="1:23" x14ac:dyDescent="0.25">
      <c r="A20" s="9"/>
      <c r="B20" s="10"/>
      <c r="C20" s="10"/>
      <c r="D20" s="14"/>
      <c r="E20" s="14"/>
      <c r="F20" s="14"/>
      <c r="G20" s="15">
        <f>SUM(G11:G19)</f>
        <v>151822.5</v>
      </c>
      <c r="H20" s="15">
        <f>SUM(H11:H19)</f>
        <v>16004.88</v>
      </c>
      <c r="I20" s="15">
        <f>SUM(I11:I19)</f>
        <v>1726.5099999999998</v>
      </c>
      <c r="J20" s="15">
        <f>SUM(J11:J19)</f>
        <v>169553.88999999998</v>
      </c>
      <c r="K20" s="16"/>
      <c r="L20" s="16"/>
      <c r="M20" s="16"/>
      <c r="N20" s="16"/>
      <c r="O20" s="16"/>
      <c r="P20" s="15">
        <f>SUM(P11:P19)</f>
        <v>160019.21000000002</v>
      </c>
      <c r="Q20" s="15">
        <f>SUM(Q11:Q19)</f>
        <v>93086.919999999984</v>
      </c>
      <c r="R20" s="15">
        <f>SUM(R11:R19)</f>
        <v>7057.56</v>
      </c>
      <c r="S20" s="15">
        <f>SUM(S11:S19)</f>
        <v>1051.3</v>
      </c>
      <c r="T20" s="15">
        <f>SUM(T11:T19)</f>
        <v>101195.78</v>
      </c>
      <c r="U20" s="17"/>
      <c r="V20" s="14"/>
      <c r="W20" s="12"/>
    </row>
    <row r="23" spans="1:23" ht="18.75" x14ac:dyDescent="0.25">
      <c r="F23" s="13" t="s">
        <v>32</v>
      </c>
      <c r="G23" s="29">
        <f>SUM(G11:G16)</f>
        <v>124613.45999999999</v>
      </c>
      <c r="H23" s="29">
        <f>SUM(H11:H16)</f>
        <v>13533.74</v>
      </c>
      <c r="I23" s="29">
        <f>SUM(I11:I16)</f>
        <v>1612.8799999999999</v>
      </c>
      <c r="J23" s="29">
        <f>SUM(J11:J16)</f>
        <v>139760.07999999999</v>
      </c>
      <c r="P23" s="29">
        <f>SUM(P11:P16)</f>
        <v>131211.32</v>
      </c>
      <c r="Q23" s="29">
        <f>SUM(Q11:Q16)</f>
        <v>66822.959999999992</v>
      </c>
      <c r="R23" s="29">
        <f>SUM(R11:R16)</f>
        <v>4625.8099999999995</v>
      </c>
      <c r="S23" s="29">
        <f>SUM(S11:S16)</f>
        <v>939.11999999999989</v>
      </c>
      <c r="T23" s="29">
        <f>SUM(T11:T16)</f>
        <v>72387.89</v>
      </c>
    </row>
    <row r="25" spans="1:23" ht="30" customHeight="1" x14ac:dyDescent="0.3">
      <c r="E25" s="28"/>
      <c r="F25" s="28" t="s">
        <v>31</v>
      </c>
      <c r="G25" s="29">
        <f>G18</f>
        <v>19689.5</v>
      </c>
      <c r="H25" s="29">
        <f>H18</f>
        <v>820.5</v>
      </c>
      <c r="I25" s="29">
        <f>I18</f>
        <v>20.53</v>
      </c>
      <c r="J25" s="29">
        <f>J18</f>
        <v>20530.53</v>
      </c>
      <c r="K25" s="30"/>
      <c r="L25" s="28"/>
      <c r="M25" s="30"/>
      <c r="N25" s="28"/>
      <c r="O25" s="31"/>
      <c r="P25" s="29">
        <f>P18+P19</f>
        <v>19545.080000000002</v>
      </c>
      <c r="Q25" s="29">
        <f>Q18+Q19</f>
        <v>18744.419999999998</v>
      </c>
      <c r="R25" s="29">
        <f>R18+R19</f>
        <v>781.11</v>
      </c>
      <c r="S25" s="29">
        <f>S18+S19</f>
        <v>19.55</v>
      </c>
      <c r="T25" s="29">
        <f>T18+T19</f>
        <v>19545.079999999998</v>
      </c>
    </row>
    <row r="36" spans="16:20" x14ac:dyDescent="0.25">
      <c r="P36" s="15">
        <f>P11+P12</f>
        <v>128862.32</v>
      </c>
      <c r="Q36" s="15">
        <f>Q11+Q12</f>
        <v>61235.35</v>
      </c>
      <c r="R36" s="15">
        <f>R11+R12</f>
        <v>2551.5</v>
      </c>
      <c r="S36" s="15">
        <f>S11+S12</f>
        <v>644.30999999999995</v>
      </c>
      <c r="T36" s="15">
        <f>T11+T12</f>
        <v>64431.159999999996</v>
      </c>
    </row>
    <row r="37" spans="16:20" x14ac:dyDescent="0.25">
      <c r="P37" s="15" t="e">
        <f>#REF!+P1</f>
        <v>#REF!</v>
      </c>
      <c r="Q37" s="15" t="e">
        <f>#REF!+Q13</f>
        <v>#REF!</v>
      </c>
      <c r="R37" s="15" t="e">
        <f>#REF!+R13</f>
        <v>#REF!</v>
      </c>
      <c r="S37" s="15" t="e">
        <f>#REF!+S13</f>
        <v>#REF!</v>
      </c>
      <c r="T37" s="15" t="e">
        <f>#REF!+T13</f>
        <v>#REF!</v>
      </c>
    </row>
  </sheetData>
  <autoFilter ref="A8:W20">
    <filterColumn colId="6" showButton="0"/>
    <filterColumn colId="7" showButton="0"/>
    <filterColumn colId="8" showButton="0"/>
    <filterColumn colId="11" showButton="0"/>
    <filterColumn colId="12" showButton="0"/>
    <filterColumn colId="13" showButton="0"/>
    <filterColumn colId="14" showButton="0"/>
    <filterColumn colId="16" showButton="0"/>
    <filterColumn colId="17" showButton="0"/>
    <filterColumn colId="18" showButton="0"/>
  </autoFilter>
  <mergeCells count="44">
    <mergeCell ref="A12:A13"/>
    <mergeCell ref="K18:K19"/>
    <mergeCell ref="F18:F19"/>
    <mergeCell ref="G18:G19"/>
    <mergeCell ref="H18:H19"/>
    <mergeCell ref="I18:I19"/>
    <mergeCell ref="J18:J19"/>
    <mergeCell ref="A18:A19"/>
    <mergeCell ref="B18:B19"/>
    <mergeCell ref="C18:C19"/>
    <mergeCell ref="D18:D19"/>
    <mergeCell ref="E18:E19"/>
    <mergeCell ref="H12:H13"/>
    <mergeCell ref="I12:I13"/>
    <mergeCell ref="J12:J13"/>
    <mergeCell ref="K12:K13"/>
    <mergeCell ref="A8:A9"/>
    <mergeCell ref="B8:B9"/>
    <mergeCell ref="C8:C9"/>
    <mergeCell ref="D8:D9"/>
    <mergeCell ref="E8:E9"/>
    <mergeCell ref="G12:G13"/>
    <mergeCell ref="C4:W4"/>
    <mergeCell ref="W8:W9"/>
    <mergeCell ref="V8:V9"/>
    <mergeCell ref="F8:F9"/>
    <mergeCell ref="G8:J8"/>
    <mergeCell ref="K8:K9"/>
    <mergeCell ref="L8:P8"/>
    <mergeCell ref="Q8:T8"/>
    <mergeCell ref="U8:U9"/>
    <mergeCell ref="W11:W13"/>
    <mergeCell ref="B12:B13"/>
    <mergeCell ref="C12:C13"/>
    <mergeCell ref="D12:D13"/>
    <mergeCell ref="E12:E13"/>
    <mergeCell ref="F12:F13"/>
    <mergeCell ref="W15:W16"/>
    <mergeCell ref="L15:L16"/>
    <mergeCell ref="M15:M16"/>
    <mergeCell ref="N15:N16"/>
    <mergeCell ref="O15:O16"/>
    <mergeCell ref="P15:P16"/>
    <mergeCell ref="U15:U16"/>
  </mergeCells>
  <pageMargins left="0.23622047244094491" right="0.23622047244094491" top="0.74803149606299213" bottom="0.74803149606299213" header="0.31496062992125984" footer="0.31496062992125984"/>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отчетный период - 10.2023</vt:lpstr>
      <vt:lpstr>'отчетный период - 10.2023'!Область_печати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2023-11-03T10:24:29Z</dcterms:modified>
</cp:coreProperties>
</file>